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850" windowWidth="10410" windowHeight="7335" activeTab="0"/>
  </bookViews>
  <sheets>
    <sheet name="Sitze je Bundesland" sheetId="1" r:id="rId1"/>
  </sheets>
  <definedNames/>
  <calcPr fullCalcOnLoad="1"/>
</workbook>
</file>

<file path=xl/sharedStrings.xml><?xml version="1.0" encoding="utf-8"?>
<sst xmlns="http://schemas.openxmlformats.org/spreadsheetml/2006/main" count="99" uniqueCount="64">
  <si>
    <t>Land</t>
  </si>
  <si>
    <t>Deutsche Bevölkerung</t>
  </si>
  <si>
    <t>Kontr.</t>
  </si>
  <si>
    <t>CDU/
CSU</t>
  </si>
  <si>
    <t>SPD</t>
  </si>
  <si>
    <t>GRÜNE</t>
  </si>
  <si>
    <t>FDP</t>
  </si>
  <si>
    <t>Sons-
tige</t>
  </si>
  <si>
    <t>Gesamt</t>
  </si>
  <si>
    <t>Bundestag</t>
  </si>
  <si>
    <t>Niemeyer-
Dreisatz</t>
  </si>
  <si>
    <t>ganze Mandate</t>
  </si>
  <si>
    <t>Mandats- 
bruchteil</t>
  </si>
  <si>
    <t>Gesamt-
mandate</t>
  </si>
  <si>
    <t>GRÜ</t>
  </si>
  <si>
    <t>Länder</t>
  </si>
  <si>
    <t>Baden-Württemberg</t>
  </si>
  <si>
    <t>Bayern</t>
  </si>
  <si>
    <t>Berlin</t>
  </si>
  <si>
    <t>Brandenburg</t>
  </si>
  <si>
    <t>DVU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</si>
  <si>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</si>
  <si>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</si>
  <si>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</si>
  <si>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</si>
  <si>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</si>
  <si>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</si>
  <si>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</si>
  <si>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</si>
  <si>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</si>
  <si>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</si>
  <si>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</si>
  <si>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</si>
  <si>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SSW</t>
  </si>
  <si>
    <t>13. Bundesversammlung (Hochrechnung der Zusammensetzung)</t>
  </si>
  <si>
    <t>Sitze</t>
  </si>
  <si>
    <t>Bezeichnung</t>
  </si>
  <si>
    <t>Eingabemöglichkeit</t>
  </si>
  <si>
    <t>Summen</t>
  </si>
  <si>
    <t>Berechnungen</t>
  </si>
  <si>
    <t>Legende:</t>
  </si>
  <si>
    <t>NPD</t>
  </si>
  <si>
    <t>NPD: 8, FL:4</t>
  </si>
  <si>
    <t>LINKE</t>
  </si>
  <si>
    <t>Landtagsmandate</t>
  </si>
  <si>
    <t>+</t>
  </si>
  <si>
    <t>–</t>
  </si>
  <si>
    <t>Linke</t>
  </si>
  <si>
    <t>CDU</t>
  </si>
  <si>
    <t>CDU/SPD</t>
  </si>
  <si>
    <t>SPD/GRÜNE</t>
  </si>
  <si>
    <t>CDU/LINKE</t>
  </si>
  <si>
    <t>LINKE/GRÜNE</t>
  </si>
  <si>
    <t>CSU</t>
  </si>
  <si>
    <t>PL, BiW</t>
  </si>
  <si>
    <t>PL, BIW</t>
  </si>
  <si>
    <t>FL=Fraktionslos</t>
  </si>
  <si>
    <t>PL=Parteilos</t>
  </si>
  <si>
    <t>FW</t>
  </si>
  <si>
    <t>Gewählt</t>
  </si>
  <si>
    <t>Rechnerische Anspruch</t>
  </si>
  <si>
    <t>Berechnungsgrundlage: Bevölkerungszahlen des Statistischen Bundesamtes mit Stand vom 30.06.2008.</t>
  </si>
  <si>
    <t>NPD: 2, FL: 0</t>
  </si>
  <si>
    <t>Stand: 03.04.2009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</si>
</sst>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0.000"/>
    <numFmt numFmtId="184" formatCode="0.000000"/>
    <numFmt numFmtId="185" formatCode="0.00000"/>
    <numFmt numFmtId="186" formatCode="#,##0.0"/>
    <numFmt numFmtId="187" formatCode="0.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8"/>
      <name val="Arial"/>
      <family val="0"/>
    </font>
    <font>
      <sz val="9"/>
      <name val="Arial"/>
      <family val="0"/>
    </font>
    <font>
      <sz val="9"/>
      <color indexed="9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9"/>
      </left>
      <right style="hair">
        <color indexed="9"/>
      </right>
      <top>
        <color indexed="63"/>
      </top>
      <bottom style="hair"/>
    </border>
    <border>
      <left style="hair">
        <color indexed="9"/>
      </left>
      <right style="hair">
        <color indexed="9"/>
      </right>
      <top style="hair"/>
      <bottom style="hair"/>
    </border>
    <border>
      <left style="hair">
        <color indexed="9"/>
      </left>
      <right>
        <color indexed="63"/>
      </right>
      <top style="hair"/>
      <bottom style="hair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9"/>
      </bottom>
    </border>
    <border>
      <left style="hair">
        <color indexed="8"/>
      </left>
      <right style="hair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9"/>
      </right>
      <top>
        <color indexed="63"/>
      </top>
      <bottom style="hair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183" fontId="6" fillId="3" borderId="2" xfId="0" applyNumberFormat="1" applyFont="1" applyFill="1" applyBorder="1" applyAlignment="1">
      <alignment horizontal="center" vertical="center" wrapText="1" shrinkToFit="1"/>
    </xf>
    <xf numFmtId="0" fontId="6" fillId="3" borderId="3" xfId="0" applyNumberFormat="1" applyFont="1" applyFill="1" applyBorder="1" applyAlignment="1">
      <alignment horizontal="center" vertical="center" wrapText="1" shrinkToFit="1"/>
    </xf>
    <xf numFmtId="183" fontId="6" fillId="3" borderId="3" xfId="0" applyNumberFormat="1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 applyProtection="1">
      <alignment/>
      <protection/>
    </xf>
    <xf numFmtId="0" fontId="5" fillId="2" borderId="1" xfId="0" applyNumberFormat="1" applyFont="1" applyFill="1" applyBorder="1" applyAlignment="1">
      <alignment/>
    </xf>
    <xf numFmtId="3" fontId="5" fillId="5" borderId="4" xfId="0" applyNumberFormat="1" applyFont="1" applyFill="1" applyBorder="1" applyAlignment="1">
      <alignment/>
    </xf>
    <xf numFmtId="183" fontId="6" fillId="3" borderId="1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183" fontId="5" fillId="2" borderId="1" xfId="0" applyNumberFormat="1" applyFont="1" applyFill="1" applyBorder="1" applyAlignment="1" applyProtection="1">
      <alignment/>
      <protection/>
    </xf>
    <xf numFmtId="0" fontId="5" fillId="5" borderId="1" xfId="0" applyNumberFormat="1" applyFont="1" applyFill="1" applyBorder="1" applyAlignment="1">
      <alignment/>
    </xf>
    <xf numFmtId="0" fontId="5" fillId="5" borderId="1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185" fontId="5" fillId="2" borderId="1" xfId="0" applyNumberFormat="1" applyFont="1" applyFill="1" applyBorder="1" applyAlignment="1">
      <alignment/>
    </xf>
    <xf numFmtId="14" fontId="4" fillId="0" borderId="0" xfId="0" applyNumberFormat="1" applyFont="1" applyAlignment="1">
      <alignment/>
    </xf>
    <xf numFmtId="0" fontId="10" fillId="5" borderId="1" xfId="0" applyNumberFormat="1" applyFont="1" applyFill="1" applyBorder="1" applyAlignment="1">
      <alignment/>
    </xf>
    <xf numFmtId="183" fontId="6" fillId="3" borderId="5" xfId="0" applyNumberFormat="1" applyFont="1" applyFill="1" applyBorder="1" applyAlignment="1">
      <alignment horizontal="center" vertical="center" wrapText="1" shrinkToFit="1"/>
    </xf>
    <xf numFmtId="183" fontId="6" fillId="3" borderId="1" xfId="0" applyNumberFormat="1" applyFont="1" applyFill="1" applyBorder="1" applyAlignment="1">
      <alignment horizontal="left" vertical="center" wrapText="1" shrinkToFit="1"/>
    </xf>
    <xf numFmtId="3" fontId="5" fillId="0" borderId="6" xfId="0" applyNumberFormat="1" applyFont="1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4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5" fillId="4" borderId="1" xfId="0" applyNumberFormat="1" applyFont="1" applyFill="1" applyBorder="1" applyAlignment="1" applyProtection="1">
      <alignment/>
      <protection/>
    </xf>
    <xf numFmtId="3" fontId="5" fillId="4" borderId="1" xfId="0" applyNumberFormat="1" applyFont="1" applyFill="1" applyBorder="1" applyAlignment="1" applyProtection="1">
      <alignment/>
      <protection/>
    </xf>
    <xf numFmtId="0" fontId="5" fillId="6" borderId="1" xfId="0" applyNumberFormat="1" applyFont="1" applyFill="1" applyBorder="1" applyAlignment="1">
      <alignment/>
    </xf>
    <xf numFmtId="0" fontId="10" fillId="6" borderId="1" xfId="0" applyNumberFormat="1" applyFont="1" applyFill="1" applyBorder="1" applyAlignment="1">
      <alignment/>
    </xf>
    <xf numFmtId="0" fontId="14" fillId="6" borderId="1" xfId="0" applyNumberFormat="1" applyFont="1" applyFill="1" applyBorder="1" applyAlignment="1">
      <alignment/>
    </xf>
    <xf numFmtId="3" fontId="5" fillId="6" borderId="4" xfId="0" applyNumberFormat="1" applyFont="1" applyFill="1" applyBorder="1" applyAlignment="1">
      <alignment/>
    </xf>
    <xf numFmtId="3" fontId="14" fillId="6" borderId="4" xfId="0" applyNumberFormat="1" applyFont="1" applyFill="1" applyBorder="1" applyAlignment="1">
      <alignment/>
    </xf>
    <xf numFmtId="0" fontId="15" fillId="6" borderId="1" xfId="0" applyNumberFormat="1" applyFont="1" applyFill="1" applyBorder="1" applyAlignment="1">
      <alignment/>
    </xf>
    <xf numFmtId="0" fontId="13" fillId="6" borderId="0" xfId="0" applyFont="1" applyFill="1" applyAlignment="1">
      <alignment horizontal="center"/>
    </xf>
    <xf numFmtId="0" fontId="16" fillId="6" borderId="0" xfId="0" applyFont="1" applyFill="1" applyAlignment="1">
      <alignment/>
    </xf>
    <xf numFmtId="0" fontId="17" fillId="6" borderId="0" xfId="0" applyFont="1" applyFill="1" applyAlignment="1">
      <alignment/>
    </xf>
    <xf numFmtId="183" fontId="6" fillId="3" borderId="4" xfId="0" applyNumberFormat="1" applyFont="1" applyFill="1" applyBorder="1" applyAlignment="1">
      <alignment horizontal="center" vertical="center" wrapText="1" shrinkToFit="1"/>
    </xf>
    <xf numFmtId="0" fontId="7" fillId="0" borderId="4" xfId="0" applyFont="1" applyBorder="1" applyAlignment="1">
      <alignment/>
    </xf>
    <xf numFmtId="183" fontId="6" fillId="3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/>
    </xf>
    <xf numFmtId="0" fontId="6" fillId="3" borderId="1" xfId="0" applyNumberFormat="1" applyFont="1" applyFill="1" applyBorder="1" applyAlignment="1">
      <alignment horizontal="center" vertical="center" wrapText="1" shrinkToFit="1"/>
    </xf>
    <xf numFmtId="183" fontId="6" fillId="3" borderId="9" xfId="0" applyNumberFormat="1" applyFont="1" applyFill="1" applyBorder="1" applyAlignment="1">
      <alignment horizontal="center" vertical="center" wrapText="1" shrinkToFit="1"/>
    </xf>
    <xf numFmtId="183" fontId="6" fillId="3" borderId="10" xfId="0" applyNumberFormat="1" applyFont="1" applyFill="1" applyBorder="1" applyAlignment="1">
      <alignment horizontal="center" vertical="center" wrapText="1" shrinkToFit="1"/>
    </xf>
    <xf numFmtId="183" fontId="6" fillId="3" borderId="11" xfId="0" applyNumberFormat="1" applyFont="1" applyFill="1" applyBorder="1" applyAlignment="1">
      <alignment horizontal="center" vertical="center" wrapText="1" shrinkToFit="1"/>
    </xf>
    <xf numFmtId="183" fontId="6" fillId="3" borderId="12" xfId="0" applyNumberFormat="1" applyFont="1" applyFill="1" applyBorder="1" applyAlignment="1">
      <alignment horizontal="center" vertical="center" wrapText="1" shrinkToFit="1"/>
    </xf>
    <xf numFmtId="0" fontId="6" fillId="3" borderId="12" xfId="0" applyNumberFormat="1" applyFont="1" applyFill="1" applyBorder="1" applyAlignment="1">
      <alignment horizontal="center" vertical="center" wrapText="1" shrinkToFit="1"/>
    </xf>
    <xf numFmtId="0" fontId="6" fillId="3" borderId="13" xfId="0" applyNumberFormat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6" fillId="3" borderId="15" xfId="0" applyNumberFormat="1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11.421875" defaultRowHeight="12.75"/>
  <cols>
    <col min="1" max="1" width="24.421875" style="22" customWidth="1"/>
    <col min="2" max="2" width="12.57421875" style="0" customWidth="1"/>
    <col min="3" max="3" width="5.57421875" style="0" bestFit="1" customWidth="1"/>
    <col min="4" max="4" width="5.28125" style="21" hidden="1" customWidth="1"/>
    <col min="5" max="10" width="5.7109375" style="0" customWidth="1"/>
    <col min="11" max="11" width="11.7109375" style="0" customWidth="1"/>
    <col min="12" max="12" width="10.28125" style="0" hidden="1" customWidth="1"/>
    <col min="13" max="13" width="6.8515625" style="0" hidden="1" customWidth="1"/>
    <col min="14" max="14" width="6.7109375" style="0" hidden="1" customWidth="1"/>
    <col min="15" max="15" width="6.8515625" style="0" hidden="1" customWidth="1"/>
    <col min="16" max="21" width="5.7109375" style="0" customWidth="1"/>
    <col min="22" max="22" width="8.57421875" style="0" customWidth="1"/>
    <col min="23" max="23" width="7.8515625" style="0" bestFit="1" customWidth="1"/>
  </cols>
  <sheetData>
    <row r="1" spans="1:12" ht="15">
      <c r="A1" s="1" t="s">
        <v>34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</row>
    <row r="2" spans="1:12" ht="12.75">
      <c r="A2" s="4" t="s">
        <v>63</v>
      </c>
      <c r="B2" s="2"/>
      <c r="C2" s="2"/>
      <c r="D2" s="3"/>
      <c r="L2" s="2"/>
    </row>
    <row r="3" spans="1:25" ht="21">
      <c r="A3" s="13" t="s">
        <v>0</v>
      </c>
      <c r="B3" s="26" t="s">
        <v>1</v>
      </c>
      <c r="C3" s="26" t="s">
        <v>35</v>
      </c>
      <c r="D3" s="6" t="s">
        <v>2</v>
      </c>
      <c r="E3" s="7" t="s">
        <v>3</v>
      </c>
      <c r="F3" s="8" t="s">
        <v>4</v>
      </c>
      <c r="G3" s="9" t="s">
        <v>5</v>
      </c>
      <c r="H3" s="8" t="s">
        <v>6</v>
      </c>
      <c r="I3" s="8" t="s">
        <v>43</v>
      </c>
      <c r="J3" s="8" t="s">
        <v>7</v>
      </c>
      <c r="K3" s="8"/>
      <c r="X3" s="41" t="s">
        <v>46</v>
      </c>
      <c r="Y3" s="41" t="s">
        <v>45</v>
      </c>
    </row>
    <row r="4" spans="1:23" ht="12.75" customHeight="1">
      <c r="A4" s="27" t="s">
        <v>8</v>
      </c>
      <c r="B4" s="28">
        <f>SUM(B7:B22)</f>
        <v>74865328</v>
      </c>
      <c r="C4" s="34">
        <f>+C6+C5</f>
        <v>1224</v>
      </c>
      <c r="D4" s="11">
        <f aca="true" t="shared" si="0" ref="D4:D22">+SUM(E4:J4)-C4</f>
        <v>0</v>
      </c>
      <c r="E4" s="33">
        <f aca="true" t="shared" si="1" ref="E4:J4">E6+E5</f>
        <v>497</v>
      </c>
      <c r="F4" s="33">
        <f t="shared" si="1"/>
        <v>419</v>
      </c>
      <c r="G4" s="33">
        <f>G6+G5</f>
        <v>95</v>
      </c>
      <c r="H4" s="33">
        <f t="shared" si="1"/>
        <v>107</v>
      </c>
      <c r="I4" s="33">
        <f t="shared" si="1"/>
        <v>90</v>
      </c>
      <c r="J4" s="33">
        <f t="shared" si="1"/>
        <v>16</v>
      </c>
      <c r="K4" s="16"/>
      <c r="P4" s="49" t="s">
        <v>44</v>
      </c>
      <c r="Q4" s="50"/>
      <c r="R4" s="50"/>
      <c r="S4" s="50"/>
      <c r="T4" s="50"/>
      <c r="U4" s="50"/>
      <c r="V4" s="50"/>
      <c r="W4" s="51"/>
    </row>
    <row r="5" spans="1:23" s="14" customFormat="1" ht="15.75" customHeight="1">
      <c r="A5" s="27" t="s">
        <v>9</v>
      </c>
      <c r="B5" s="29"/>
      <c r="C5" s="34">
        <f>SUM(E5:J5)</f>
        <v>612</v>
      </c>
      <c r="D5" s="11">
        <f t="shared" si="0"/>
        <v>0</v>
      </c>
      <c r="E5" s="16">
        <v>223</v>
      </c>
      <c r="F5" s="16">
        <v>222</v>
      </c>
      <c r="G5" s="16">
        <v>51</v>
      </c>
      <c r="H5" s="16">
        <v>61</v>
      </c>
      <c r="I5" s="16">
        <v>53</v>
      </c>
      <c r="J5" s="16">
        <v>2</v>
      </c>
      <c r="K5" s="16"/>
      <c r="L5" s="44" t="s">
        <v>10</v>
      </c>
      <c r="M5" s="48" t="s">
        <v>11</v>
      </c>
      <c r="N5" s="46" t="s">
        <v>12</v>
      </c>
      <c r="O5" s="48" t="s">
        <v>13</v>
      </c>
      <c r="P5" s="52" t="s">
        <v>3</v>
      </c>
      <c r="Q5" s="53" t="s">
        <v>4</v>
      </c>
      <c r="R5" s="52" t="s">
        <v>14</v>
      </c>
      <c r="S5" s="54" t="s">
        <v>6</v>
      </c>
      <c r="T5" s="54" t="s">
        <v>43</v>
      </c>
      <c r="U5" s="54" t="s">
        <v>7</v>
      </c>
      <c r="V5" s="56"/>
      <c r="W5" s="53" t="s">
        <v>8</v>
      </c>
    </row>
    <row r="6" spans="1:23" s="14" customFormat="1" ht="15.75" customHeight="1">
      <c r="A6" s="27" t="s">
        <v>15</v>
      </c>
      <c r="B6" s="30"/>
      <c r="C6" s="34">
        <f>SUM(E6:J6)</f>
        <v>612</v>
      </c>
      <c r="D6" s="11">
        <f t="shared" si="0"/>
        <v>0</v>
      </c>
      <c r="E6" s="33">
        <f aca="true" t="shared" si="2" ref="E6:J6">+SUM(E7:E22)</f>
        <v>274</v>
      </c>
      <c r="F6" s="33">
        <f t="shared" si="2"/>
        <v>197</v>
      </c>
      <c r="G6" s="33">
        <f t="shared" si="2"/>
        <v>44</v>
      </c>
      <c r="H6" s="33">
        <f t="shared" si="2"/>
        <v>46</v>
      </c>
      <c r="I6" s="33">
        <f t="shared" si="2"/>
        <v>37</v>
      </c>
      <c r="J6" s="33">
        <f t="shared" si="2"/>
        <v>14</v>
      </c>
      <c r="K6" s="16"/>
      <c r="L6" s="45"/>
      <c r="M6" s="47"/>
      <c r="N6" s="47"/>
      <c r="O6" s="47"/>
      <c r="P6" s="47"/>
      <c r="Q6" s="47"/>
      <c r="R6" s="47"/>
      <c r="S6" s="55"/>
      <c r="T6" s="55"/>
      <c r="U6" s="55"/>
      <c r="V6" s="57"/>
      <c r="W6" s="47"/>
    </row>
    <row r="7" spans="1:25" ht="12.75">
      <c r="A7" s="27" t="s">
        <v>16</v>
      </c>
      <c r="B7" s="12">
        <v>9478774</v>
      </c>
      <c r="C7" s="3">
        <v>78</v>
      </c>
      <c r="D7" s="11">
        <f t="shared" si="0"/>
        <v>0</v>
      </c>
      <c r="E7" s="37">
        <v>39</v>
      </c>
      <c r="F7" s="37">
        <v>22</v>
      </c>
      <c r="G7" s="37">
        <v>9</v>
      </c>
      <c r="H7" s="37">
        <v>8</v>
      </c>
      <c r="I7" s="37"/>
      <c r="J7" s="37"/>
      <c r="K7" s="36"/>
      <c r="L7" s="23">
        <f>+B7*C$6/B$4</f>
        <v>77.48593164515354</v>
      </c>
      <c r="M7" s="11">
        <f aca="true" t="shared" si="3" ref="M7:M22">ROUNDDOWN(L7,0)</f>
        <v>77</v>
      </c>
      <c r="N7" s="15">
        <f aca="true" t="shared" si="4" ref="N7:N22">L7-M7</f>
        <v>0.48593164515354204</v>
      </c>
      <c r="O7" s="11">
        <f>IF(N7&gt;=LARGE($N$7:$N$22,ROUND($L$23-$M$23,0)),1+M7,M7)</f>
        <v>78</v>
      </c>
      <c r="P7" s="16">
        <v>69</v>
      </c>
      <c r="Q7" s="16">
        <v>38</v>
      </c>
      <c r="R7" s="17">
        <v>17</v>
      </c>
      <c r="S7" s="16">
        <v>15</v>
      </c>
      <c r="T7" s="16"/>
      <c r="U7" s="16"/>
      <c r="V7" s="25"/>
      <c r="W7" s="10">
        <f aca="true" t="shared" si="5" ref="W7:W22">SUM(P7:U7)</f>
        <v>139</v>
      </c>
      <c r="X7" s="42" t="s">
        <v>48</v>
      </c>
      <c r="Y7" s="42" t="s">
        <v>4</v>
      </c>
    </row>
    <row r="8" spans="1:25" ht="12.75">
      <c r="A8" s="27" t="s">
        <v>17</v>
      </c>
      <c r="B8" s="12">
        <v>11336911</v>
      </c>
      <c r="C8" s="3">
        <f aca="true" t="shared" si="6" ref="C8:C22">+O8</f>
        <v>93</v>
      </c>
      <c r="D8" s="11">
        <f t="shared" si="0"/>
        <v>0</v>
      </c>
      <c r="E8" s="37">
        <v>46</v>
      </c>
      <c r="F8" s="37">
        <v>20</v>
      </c>
      <c r="G8" s="37">
        <v>9</v>
      </c>
      <c r="H8" s="37">
        <v>8</v>
      </c>
      <c r="I8" s="37"/>
      <c r="J8" s="37">
        <v>10</v>
      </c>
      <c r="K8" s="36" t="s">
        <v>58</v>
      </c>
      <c r="L8" s="23">
        <f aca="true" t="shared" si="7" ref="L8:L22">+B8*C$6/B$4</f>
        <v>92.67560454687383</v>
      </c>
      <c r="M8" s="11">
        <f t="shared" si="3"/>
        <v>92</v>
      </c>
      <c r="N8" s="15">
        <f t="shared" si="4"/>
        <v>0.6756045468738279</v>
      </c>
      <c r="O8" s="11">
        <f aca="true" t="shared" si="8" ref="O8:O22">IF(N8&gt;=LARGE($N$7:$N$22,ROUND($L$23-$M$23,0)),1+M8,M8)</f>
        <v>93</v>
      </c>
      <c r="P8" s="16">
        <v>92</v>
      </c>
      <c r="Q8" s="16">
        <v>39</v>
      </c>
      <c r="R8" s="17">
        <v>19</v>
      </c>
      <c r="S8" s="16">
        <v>16</v>
      </c>
      <c r="T8" s="16"/>
      <c r="U8" s="16">
        <v>21</v>
      </c>
      <c r="V8" s="25" t="s">
        <v>58</v>
      </c>
      <c r="W8" s="10">
        <f>SUM(P8:U8)</f>
        <v>187</v>
      </c>
      <c r="X8" s="43" t="s">
        <v>53</v>
      </c>
      <c r="Y8" s="42" t="s">
        <v>4</v>
      </c>
    </row>
    <row r="9" spans="1:25" ht="12.75">
      <c r="A9" s="27" t="s">
        <v>18</v>
      </c>
      <c r="B9" s="12">
        <v>2943464</v>
      </c>
      <c r="C9" s="3">
        <f t="shared" si="6"/>
        <v>24</v>
      </c>
      <c r="D9" s="11">
        <f t="shared" si="0"/>
        <v>0</v>
      </c>
      <c r="E9" s="37">
        <v>6</v>
      </c>
      <c r="F9" s="37">
        <v>9</v>
      </c>
      <c r="G9" s="37">
        <v>4</v>
      </c>
      <c r="H9" s="37">
        <v>2</v>
      </c>
      <c r="I9" s="37">
        <v>3</v>
      </c>
      <c r="J9" s="37"/>
      <c r="K9" s="36"/>
      <c r="L9" s="23">
        <f t="shared" si="7"/>
        <v>24.06187237969491</v>
      </c>
      <c r="M9" s="11">
        <f t="shared" si="3"/>
        <v>24</v>
      </c>
      <c r="N9" s="15">
        <f t="shared" si="4"/>
        <v>0.06187237969491122</v>
      </c>
      <c r="O9" s="11">
        <f t="shared" si="8"/>
        <v>24</v>
      </c>
      <c r="P9" s="16">
        <v>37</v>
      </c>
      <c r="Q9" s="16">
        <v>53</v>
      </c>
      <c r="R9" s="17">
        <v>23</v>
      </c>
      <c r="S9" s="16">
        <v>13</v>
      </c>
      <c r="T9" s="16">
        <v>23</v>
      </c>
      <c r="U9" s="16"/>
      <c r="V9" s="25"/>
      <c r="W9" s="10">
        <f t="shared" si="5"/>
        <v>149</v>
      </c>
      <c r="X9" s="42" t="s">
        <v>52</v>
      </c>
      <c r="Y9" s="42" t="s">
        <v>52</v>
      </c>
    </row>
    <row r="10" spans="1:25" ht="12.75">
      <c r="A10" s="27" t="s">
        <v>19</v>
      </c>
      <c r="B10" s="12">
        <v>2464095</v>
      </c>
      <c r="C10" s="3">
        <f t="shared" si="6"/>
        <v>20</v>
      </c>
      <c r="D10" s="11">
        <f t="shared" si="0"/>
        <v>0</v>
      </c>
      <c r="E10" s="37">
        <v>4</v>
      </c>
      <c r="F10" s="37">
        <v>8</v>
      </c>
      <c r="G10" s="37"/>
      <c r="H10" s="37"/>
      <c r="I10" s="37">
        <v>7</v>
      </c>
      <c r="J10" s="37">
        <v>1</v>
      </c>
      <c r="K10" s="40" t="s">
        <v>20</v>
      </c>
      <c r="L10" s="23">
        <f t="shared" si="7"/>
        <v>20.14318483985003</v>
      </c>
      <c r="M10" s="11">
        <f t="shared" si="3"/>
        <v>20</v>
      </c>
      <c r="N10" s="15">
        <f t="shared" si="4"/>
        <v>0.14318483985002928</v>
      </c>
      <c r="O10" s="11">
        <f t="shared" si="8"/>
        <v>20</v>
      </c>
      <c r="P10" s="16">
        <v>20</v>
      </c>
      <c r="Q10" s="16">
        <v>33</v>
      </c>
      <c r="R10" s="17"/>
      <c r="S10" s="16"/>
      <c r="T10" s="16">
        <v>29</v>
      </c>
      <c r="U10" s="16">
        <v>6</v>
      </c>
      <c r="V10" s="25" t="s">
        <v>20</v>
      </c>
      <c r="W10" s="10">
        <f t="shared" si="5"/>
        <v>88</v>
      </c>
      <c r="X10" s="42" t="s">
        <v>4</v>
      </c>
      <c r="Y10" s="42" t="s">
        <v>48</v>
      </c>
    </row>
    <row r="11" spans="1:25" ht="12.75">
      <c r="A11" s="27" t="s">
        <v>21</v>
      </c>
      <c r="B11" s="12">
        <v>577344</v>
      </c>
      <c r="C11" s="3">
        <f t="shared" si="6"/>
        <v>5</v>
      </c>
      <c r="D11" s="11">
        <f t="shared" si="0"/>
        <v>0</v>
      </c>
      <c r="E11" s="37">
        <v>2</v>
      </c>
      <c r="F11" s="37">
        <v>2</v>
      </c>
      <c r="G11" s="37">
        <v>1</v>
      </c>
      <c r="H11" s="37">
        <v>0</v>
      </c>
      <c r="I11" s="37">
        <v>0</v>
      </c>
      <c r="J11" s="37">
        <v>0</v>
      </c>
      <c r="K11" s="36" t="s">
        <v>55</v>
      </c>
      <c r="L11" s="23">
        <f t="shared" si="7"/>
        <v>4.719601682637388</v>
      </c>
      <c r="M11" s="11">
        <f t="shared" si="3"/>
        <v>4</v>
      </c>
      <c r="N11" s="15">
        <f t="shared" si="4"/>
        <v>0.7196016826373883</v>
      </c>
      <c r="O11" s="11">
        <f t="shared" si="8"/>
        <v>5</v>
      </c>
      <c r="P11" s="16">
        <v>23</v>
      </c>
      <c r="Q11" s="16">
        <v>32</v>
      </c>
      <c r="R11" s="17">
        <v>14</v>
      </c>
      <c r="S11" s="16">
        <v>5</v>
      </c>
      <c r="T11" s="16">
        <v>7</v>
      </c>
      <c r="U11" s="16">
        <v>2</v>
      </c>
      <c r="V11" s="25" t="s">
        <v>54</v>
      </c>
      <c r="W11" s="10">
        <f t="shared" si="5"/>
        <v>83</v>
      </c>
      <c r="X11" s="42" t="s">
        <v>48</v>
      </c>
      <c r="Y11" s="42" t="s">
        <v>4</v>
      </c>
    </row>
    <row r="12" spans="1:25" ht="12.75">
      <c r="A12" s="27" t="s">
        <v>22</v>
      </c>
      <c r="B12" s="12">
        <v>1520753</v>
      </c>
      <c r="C12" s="3">
        <f t="shared" si="6"/>
        <v>12</v>
      </c>
      <c r="D12" s="11">
        <f t="shared" si="0"/>
        <v>0</v>
      </c>
      <c r="E12" s="37">
        <v>6</v>
      </c>
      <c r="F12" s="37">
        <v>5</v>
      </c>
      <c r="G12" s="37">
        <v>1</v>
      </c>
      <c r="H12" s="37"/>
      <c r="I12" s="37">
        <v>0</v>
      </c>
      <c r="J12" s="37"/>
      <c r="K12" s="36"/>
      <c r="L12" s="23">
        <f t="shared" si="7"/>
        <v>12.431667112979188</v>
      </c>
      <c r="M12" s="11">
        <f t="shared" si="3"/>
        <v>12</v>
      </c>
      <c r="N12" s="15">
        <f t="shared" si="4"/>
        <v>0.4316671129791878</v>
      </c>
      <c r="O12" s="11">
        <f t="shared" si="8"/>
        <v>12</v>
      </c>
      <c r="P12" s="16">
        <v>56</v>
      </c>
      <c r="Q12" s="16">
        <v>44</v>
      </c>
      <c r="R12" s="17">
        <v>13</v>
      </c>
      <c r="S12" s="16"/>
      <c r="T12" s="16">
        <v>8</v>
      </c>
      <c r="U12" s="16"/>
      <c r="V12" s="25"/>
      <c r="W12" s="10">
        <f t="shared" si="5"/>
        <v>121</v>
      </c>
      <c r="X12" s="42" t="s">
        <v>4</v>
      </c>
      <c r="Y12" s="42" t="s">
        <v>51</v>
      </c>
    </row>
    <row r="13" spans="1:25" ht="12.75">
      <c r="A13" s="27" t="s">
        <v>23</v>
      </c>
      <c r="B13" s="12">
        <v>5388165</v>
      </c>
      <c r="C13" s="3">
        <f t="shared" si="6"/>
        <v>44</v>
      </c>
      <c r="D13" s="11">
        <f t="shared" si="0"/>
        <v>0</v>
      </c>
      <c r="E13" s="37">
        <v>18</v>
      </c>
      <c r="F13" s="37">
        <v>11</v>
      </c>
      <c r="G13" s="37">
        <v>6</v>
      </c>
      <c r="H13" s="37">
        <v>7</v>
      </c>
      <c r="I13" s="37">
        <v>2</v>
      </c>
      <c r="J13" s="35"/>
      <c r="K13" s="36"/>
      <c r="L13" s="23">
        <f t="shared" si="7"/>
        <v>44.046517501399315</v>
      </c>
      <c r="M13" s="11">
        <f t="shared" si="3"/>
        <v>44</v>
      </c>
      <c r="N13" s="15">
        <f t="shared" si="4"/>
        <v>0.046517501399314654</v>
      </c>
      <c r="O13" s="11">
        <f t="shared" si="8"/>
        <v>44</v>
      </c>
      <c r="P13" s="16">
        <v>46</v>
      </c>
      <c r="Q13" s="16">
        <v>29</v>
      </c>
      <c r="R13" s="17">
        <v>17</v>
      </c>
      <c r="S13" s="16">
        <v>20</v>
      </c>
      <c r="T13" s="16">
        <v>6</v>
      </c>
      <c r="U13" s="16"/>
      <c r="V13" s="25"/>
      <c r="W13" s="10">
        <f t="shared" si="5"/>
        <v>118</v>
      </c>
      <c r="X13" s="42" t="s">
        <v>49</v>
      </c>
      <c r="Y13" s="42" t="s">
        <v>49</v>
      </c>
    </row>
    <row r="14" spans="1:25" ht="12.75">
      <c r="A14" s="27" t="s">
        <v>24</v>
      </c>
      <c r="B14" s="12">
        <v>1633468</v>
      </c>
      <c r="C14" s="3">
        <f t="shared" si="6"/>
        <v>13</v>
      </c>
      <c r="D14" s="11">
        <f>+SUM(E14:J14)-C14</f>
        <v>0</v>
      </c>
      <c r="E14" s="37">
        <v>4</v>
      </c>
      <c r="F14" s="37">
        <v>5</v>
      </c>
      <c r="G14" s="37"/>
      <c r="H14" s="37">
        <v>1</v>
      </c>
      <c r="I14" s="37">
        <v>2</v>
      </c>
      <c r="J14" s="37">
        <v>1</v>
      </c>
      <c r="K14" s="40" t="s">
        <v>41</v>
      </c>
      <c r="L14" s="23">
        <f t="shared" si="7"/>
        <v>13.35307601938243</v>
      </c>
      <c r="M14" s="11">
        <f t="shared" si="3"/>
        <v>13</v>
      </c>
      <c r="N14" s="15">
        <f t="shared" si="4"/>
        <v>0.3530760193824296</v>
      </c>
      <c r="O14" s="11">
        <f t="shared" si="8"/>
        <v>13</v>
      </c>
      <c r="P14" s="16">
        <v>22</v>
      </c>
      <c r="Q14" s="16">
        <v>23</v>
      </c>
      <c r="R14" s="17"/>
      <c r="S14" s="16">
        <v>7</v>
      </c>
      <c r="T14" s="16">
        <v>13</v>
      </c>
      <c r="U14" s="16">
        <v>6</v>
      </c>
      <c r="V14" s="25" t="s">
        <v>41</v>
      </c>
      <c r="W14" s="10">
        <f t="shared" si="5"/>
        <v>71</v>
      </c>
      <c r="X14" s="42" t="s">
        <v>4</v>
      </c>
      <c r="Y14" s="42" t="s">
        <v>48</v>
      </c>
    </row>
    <row r="15" spans="1:25" ht="12.75">
      <c r="A15" s="27" t="s">
        <v>25</v>
      </c>
      <c r="B15" s="12">
        <v>7427615</v>
      </c>
      <c r="C15" s="3">
        <f t="shared" si="6"/>
        <v>61</v>
      </c>
      <c r="D15" s="11">
        <f t="shared" si="0"/>
        <v>0</v>
      </c>
      <c r="E15" s="37">
        <v>28</v>
      </c>
      <c r="F15" s="37">
        <v>20</v>
      </c>
      <c r="G15" s="37">
        <v>4</v>
      </c>
      <c r="H15" s="37">
        <v>5</v>
      </c>
      <c r="I15" s="37">
        <v>4</v>
      </c>
      <c r="J15" s="37"/>
      <c r="K15" s="36"/>
      <c r="L15" s="23">
        <f t="shared" si="7"/>
        <v>60.71836591699699</v>
      </c>
      <c r="M15" s="11">
        <f t="shared" si="3"/>
        <v>60</v>
      </c>
      <c r="N15" s="15">
        <f t="shared" si="4"/>
        <v>0.7183659169969872</v>
      </c>
      <c r="O15" s="11">
        <f t="shared" si="8"/>
        <v>61</v>
      </c>
      <c r="P15" s="16">
        <v>68</v>
      </c>
      <c r="Q15" s="16">
        <v>48</v>
      </c>
      <c r="R15" s="17">
        <v>12</v>
      </c>
      <c r="S15" s="16">
        <v>13</v>
      </c>
      <c r="T15" s="16">
        <v>11</v>
      </c>
      <c r="U15" s="16"/>
      <c r="V15" s="25"/>
      <c r="W15" s="10">
        <f t="shared" si="5"/>
        <v>152</v>
      </c>
      <c r="X15" s="42" t="s">
        <v>50</v>
      </c>
      <c r="Y15" s="42" t="s">
        <v>50</v>
      </c>
    </row>
    <row r="16" spans="1:25" ht="12.75">
      <c r="A16" s="27" t="s">
        <v>26</v>
      </c>
      <c r="B16" s="12">
        <v>16064639</v>
      </c>
      <c r="C16" s="3">
        <f t="shared" si="6"/>
        <v>131</v>
      </c>
      <c r="D16" s="11">
        <f t="shared" si="0"/>
        <v>0</v>
      </c>
      <c r="E16" s="37">
        <v>63</v>
      </c>
      <c r="F16" s="37">
        <v>53</v>
      </c>
      <c r="G16" s="37">
        <v>7</v>
      </c>
      <c r="H16" s="37">
        <v>8</v>
      </c>
      <c r="I16" s="37">
        <v>0</v>
      </c>
      <c r="J16" s="37"/>
      <c r="K16" s="36"/>
      <c r="L16" s="23">
        <f t="shared" si="7"/>
        <v>131.32326179082526</v>
      </c>
      <c r="M16" s="11">
        <f t="shared" si="3"/>
        <v>131</v>
      </c>
      <c r="N16" s="15">
        <f t="shared" si="4"/>
        <v>0.3232617908252564</v>
      </c>
      <c r="O16" s="11">
        <f t="shared" si="8"/>
        <v>131</v>
      </c>
      <c r="P16" s="16">
        <v>89</v>
      </c>
      <c r="Q16" s="16">
        <v>74</v>
      </c>
      <c r="R16" s="17">
        <v>11</v>
      </c>
      <c r="S16" s="16">
        <v>12</v>
      </c>
      <c r="T16" s="16">
        <v>1</v>
      </c>
      <c r="U16" s="16"/>
      <c r="V16" s="25"/>
      <c r="W16" s="10">
        <f t="shared" si="5"/>
        <v>187</v>
      </c>
      <c r="X16" s="42" t="s">
        <v>4</v>
      </c>
      <c r="Y16" s="42" t="s">
        <v>48</v>
      </c>
    </row>
    <row r="17" spans="1:25" ht="12.75">
      <c r="A17" s="27" t="s">
        <v>27</v>
      </c>
      <c r="B17" s="12">
        <v>3724111</v>
      </c>
      <c r="C17" s="3">
        <f t="shared" si="6"/>
        <v>31</v>
      </c>
      <c r="D17" s="11">
        <f t="shared" si="0"/>
        <v>0</v>
      </c>
      <c r="E17" s="37">
        <v>12</v>
      </c>
      <c r="F17" s="37">
        <v>16</v>
      </c>
      <c r="G17" s="37"/>
      <c r="H17" s="37">
        <v>3</v>
      </c>
      <c r="I17" s="37"/>
      <c r="J17" s="37"/>
      <c r="K17" s="36"/>
      <c r="L17" s="23">
        <f t="shared" si="7"/>
        <v>30.443410760185277</v>
      </c>
      <c r="M17" s="11">
        <f t="shared" si="3"/>
        <v>30</v>
      </c>
      <c r="N17" s="15">
        <f t="shared" si="4"/>
        <v>0.4434107601852766</v>
      </c>
      <c r="O17" s="11">
        <f t="shared" si="8"/>
        <v>31</v>
      </c>
      <c r="P17" s="16">
        <v>38</v>
      </c>
      <c r="Q17" s="16">
        <v>53</v>
      </c>
      <c r="R17" s="17"/>
      <c r="S17" s="16">
        <v>10</v>
      </c>
      <c r="T17" s="16"/>
      <c r="U17" s="16"/>
      <c r="V17" s="25"/>
      <c r="W17" s="10">
        <f t="shared" si="5"/>
        <v>101</v>
      </c>
      <c r="X17" s="43" t="s">
        <v>48</v>
      </c>
      <c r="Y17" s="42" t="s">
        <v>4</v>
      </c>
    </row>
    <row r="18" spans="1:25" ht="12.75">
      <c r="A18" s="27" t="s">
        <v>28</v>
      </c>
      <c r="B18" s="12">
        <v>947291</v>
      </c>
      <c r="C18" s="3">
        <f t="shared" si="6"/>
        <v>8</v>
      </c>
      <c r="D18" s="11">
        <f t="shared" si="0"/>
        <v>0</v>
      </c>
      <c r="E18" s="37">
        <v>5</v>
      </c>
      <c r="F18" s="37">
        <v>3</v>
      </c>
      <c r="G18" s="37">
        <v>0</v>
      </c>
      <c r="H18" s="37">
        <v>0</v>
      </c>
      <c r="I18" s="37">
        <v>0</v>
      </c>
      <c r="J18" s="37"/>
      <c r="K18" s="36"/>
      <c r="L18" s="23">
        <f t="shared" si="7"/>
        <v>7.743799532942672</v>
      </c>
      <c r="M18" s="11">
        <f t="shared" si="3"/>
        <v>7</v>
      </c>
      <c r="N18" s="15">
        <f t="shared" si="4"/>
        <v>0.7437995329426723</v>
      </c>
      <c r="O18" s="11">
        <f>IF(N18&gt;=LARGE($N$7:$N$22,ROUND($L$23-$M$23,0)),1+M18,M18)</f>
        <v>8</v>
      </c>
      <c r="P18" s="16">
        <v>27</v>
      </c>
      <c r="Q18" s="16">
        <v>18</v>
      </c>
      <c r="R18" s="17">
        <v>2</v>
      </c>
      <c r="S18" s="16">
        <v>3</v>
      </c>
      <c r="T18" s="16">
        <v>1</v>
      </c>
      <c r="U18" s="16"/>
      <c r="V18" s="25"/>
      <c r="W18" s="10">
        <f t="shared" si="5"/>
        <v>51</v>
      </c>
      <c r="X18" s="42" t="s">
        <v>48</v>
      </c>
      <c r="Y18" s="42" t="s">
        <v>49</v>
      </c>
    </row>
    <row r="19" spans="1:25" ht="12.75">
      <c r="A19" s="27" t="s">
        <v>29</v>
      </c>
      <c r="B19" s="12">
        <v>4089158</v>
      </c>
      <c r="C19" s="3">
        <f t="shared" si="6"/>
        <v>33</v>
      </c>
      <c r="D19" s="11">
        <f t="shared" si="0"/>
        <v>0</v>
      </c>
      <c r="E19" s="37">
        <v>14</v>
      </c>
      <c r="F19" s="37">
        <v>5</v>
      </c>
      <c r="G19" s="37">
        <v>2</v>
      </c>
      <c r="H19" s="37">
        <v>2</v>
      </c>
      <c r="I19" s="37">
        <v>8</v>
      </c>
      <c r="J19" s="37">
        <v>2</v>
      </c>
      <c r="K19" s="40" t="s">
        <v>62</v>
      </c>
      <c r="L19" s="23">
        <f t="shared" si="7"/>
        <v>33.427552685002595</v>
      </c>
      <c r="M19" s="11">
        <f t="shared" si="3"/>
        <v>33</v>
      </c>
      <c r="N19" s="15">
        <f t="shared" si="4"/>
        <v>0.42755268500259547</v>
      </c>
      <c r="O19" s="11">
        <f t="shared" si="8"/>
        <v>33</v>
      </c>
      <c r="P19" s="16">
        <v>55</v>
      </c>
      <c r="Q19" s="16">
        <v>13</v>
      </c>
      <c r="R19" s="17">
        <v>6</v>
      </c>
      <c r="S19" s="16">
        <v>7</v>
      </c>
      <c r="T19" s="16">
        <v>31</v>
      </c>
      <c r="U19" s="16">
        <v>12</v>
      </c>
      <c r="V19" s="25" t="s">
        <v>42</v>
      </c>
      <c r="W19" s="10">
        <f t="shared" si="5"/>
        <v>124</v>
      </c>
      <c r="X19" s="42" t="s">
        <v>48</v>
      </c>
      <c r="Y19" s="42" t="s">
        <v>4</v>
      </c>
    </row>
    <row r="20" spans="1:25" ht="12.75">
      <c r="A20" s="27" t="s">
        <v>30</v>
      </c>
      <c r="B20" s="12">
        <v>2353321</v>
      </c>
      <c r="C20" s="3">
        <f t="shared" si="6"/>
        <v>19</v>
      </c>
      <c r="D20" s="11">
        <f t="shared" si="0"/>
        <v>0</v>
      </c>
      <c r="E20" s="37">
        <v>8</v>
      </c>
      <c r="F20" s="37">
        <v>5</v>
      </c>
      <c r="G20" s="37"/>
      <c r="H20" s="37">
        <v>1</v>
      </c>
      <c r="I20" s="37">
        <v>5</v>
      </c>
      <c r="J20" s="37"/>
      <c r="K20" s="36"/>
      <c r="L20" s="23">
        <f t="shared" si="7"/>
        <v>19.237642984747225</v>
      </c>
      <c r="M20" s="11">
        <f t="shared" si="3"/>
        <v>19</v>
      </c>
      <c r="N20" s="15">
        <f t="shared" si="4"/>
        <v>0.23764298474722523</v>
      </c>
      <c r="O20" s="11">
        <f t="shared" si="8"/>
        <v>19</v>
      </c>
      <c r="P20" s="16">
        <v>40</v>
      </c>
      <c r="Q20" s="16">
        <v>24</v>
      </c>
      <c r="R20" s="17"/>
      <c r="S20" s="16">
        <v>7</v>
      </c>
      <c r="T20" s="16">
        <v>26</v>
      </c>
      <c r="U20" s="16"/>
      <c r="V20" s="25"/>
      <c r="W20" s="10">
        <f t="shared" si="5"/>
        <v>97</v>
      </c>
      <c r="X20" s="42" t="s">
        <v>4</v>
      </c>
      <c r="Y20" s="42" t="s">
        <v>48</v>
      </c>
    </row>
    <row r="21" spans="1:25" ht="12.75">
      <c r="A21" s="27" t="s">
        <v>31</v>
      </c>
      <c r="B21" s="12">
        <v>2685275</v>
      </c>
      <c r="C21" s="3">
        <f t="shared" si="6"/>
        <v>22</v>
      </c>
      <c r="D21" s="11">
        <f t="shared" si="0"/>
        <v>0</v>
      </c>
      <c r="E21" s="37">
        <v>10</v>
      </c>
      <c r="F21" s="37">
        <v>10</v>
      </c>
      <c r="G21" s="37">
        <v>1</v>
      </c>
      <c r="H21" s="37">
        <v>1</v>
      </c>
      <c r="I21" s="37"/>
      <c r="J21" s="37">
        <v>0</v>
      </c>
      <c r="K21" s="36" t="s">
        <v>33</v>
      </c>
      <c r="L21" s="23">
        <f t="shared" si="7"/>
        <v>21.951260268304708</v>
      </c>
      <c r="M21" s="11">
        <f t="shared" si="3"/>
        <v>21</v>
      </c>
      <c r="N21" s="15">
        <f t="shared" si="4"/>
        <v>0.9512602683047078</v>
      </c>
      <c r="O21" s="11">
        <f t="shared" si="8"/>
        <v>22</v>
      </c>
      <c r="P21" s="16">
        <v>30</v>
      </c>
      <c r="Q21" s="16">
        <v>29</v>
      </c>
      <c r="R21" s="17">
        <v>4</v>
      </c>
      <c r="S21" s="16">
        <v>4</v>
      </c>
      <c r="T21" s="16"/>
      <c r="U21" s="16">
        <v>2</v>
      </c>
      <c r="V21" s="25" t="s">
        <v>33</v>
      </c>
      <c r="W21" s="10">
        <f t="shared" si="5"/>
        <v>69</v>
      </c>
      <c r="X21" s="42" t="s">
        <v>4</v>
      </c>
      <c r="Y21" s="42" t="s">
        <v>48</v>
      </c>
    </row>
    <row r="22" spans="1:25" ht="12.75">
      <c r="A22" s="27" t="s">
        <v>32</v>
      </c>
      <c r="B22" s="12">
        <v>2230944</v>
      </c>
      <c r="C22" s="3">
        <f t="shared" si="6"/>
        <v>18</v>
      </c>
      <c r="D22" s="11">
        <f t="shared" si="0"/>
        <v>0</v>
      </c>
      <c r="E22" s="35">
        <v>9</v>
      </c>
      <c r="F22" s="35">
        <v>3</v>
      </c>
      <c r="G22" s="35"/>
      <c r="H22" s="35"/>
      <c r="I22" s="35">
        <v>6</v>
      </c>
      <c r="J22" s="35"/>
      <c r="K22" s="36"/>
      <c r="L22" s="23">
        <f t="shared" si="7"/>
        <v>18.237250333024654</v>
      </c>
      <c r="M22" s="11">
        <f t="shared" si="3"/>
        <v>18</v>
      </c>
      <c r="N22" s="15">
        <f t="shared" si="4"/>
        <v>0.23725033302465448</v>
      </c>
      <c r="O22" s="11">
        <f t="shared" si="8"/>
        <v>18</v>
      </c>
      <c r="P22" s="16">
        <v>45</v>
      </c>
      <c r="Q22" s="16">
        <v>15</v>
      </c>
      <c r="R22" s="17"/>
      <c r="S22" s="16"/>
      <c r="T22" s="16">
        <v>28</v>
      </c>
      <c r="U22" s="16"/>
      <c r="V22" s="25"/>
      <c r="W22" s="10">
        <f t="shared" si="5"/>
        <v>88</v>
      </c>
      <c r="X22" s="42" t="s">
        <v>47</v>
      </c>
      <c r="Y22" s="42" t="s">
        <v>48</v>
      </c>
    </row>
    <row r="23" spans="1:23" ht="12.75">
      <c r="A23" s="5"/>
      <c r="C23" s="10">
        <f>SUM(C7:C22)</f>
        <v>612</v>
      </c>
      <c r="D23" s="11">
        <f>SUM(D7:D22)</f>
        <v>0</v>
      </c>
      <c r="L23" s="10">
        <f aca="true" t="shared" si="9" ref="L23:W23">SUM(L7:L22)</f>
        <v>612.0000000000002</v>
      </c>
      <c r="M23" s="10">
        <f t="shared" si="9"/>
        <v>605</v>
      </c>
      <c r="N23" s="10">
        <f t="shared" si="9"/>
        <v>7.000000000000006</v>
      </c>
      <c r="O23" s="10">
        <f t="shared" si="9"/>
        <v>612</v>
      </c>
      <c r="P23" s="10">
        <f t="shared" si="9"/>
        <v>757</v>
      </c>
      <c r="Q23" s="10">
        <f t="shared" si="9"/>
        <v>565</v>
      </c>
      <c r="R23" s="10">
        <f t="shared" si="9"/>
        <v>138</v>
      </c>
      <c r="S23" s="10">
        <f t="shared" si="9"/>
        <v>132</v>
      </c>
      <c r="T23" s="10">
        <f t="shared" si="9"/>
        <v>184</v>
      </c>
      <c r="U23" s="10">
        <f t="shared" si="9"/>
        <v>49</v>
      </c>
      <c r="W23" s="10">
        <f t="shared" si="9"/>
        <v>1825</v>
      </c>
    </row>
    <row r="24" spans="1:12" ht="12.75">
      <c r="A24" s="32" t="s">
        <v>61</v>
      </c>
      <c r="B24" s="18"/>
      <c r="C24" s="19"/>
      <c r="D24" s="20"/>
      <c r="E24" s="19"/>
      <c r="F24" s="19"/>
      <c r="G24" s="19"/>
      <c r="H24" s="19"/>
      <c r="I24" s="19"/>
      <c r="J24" s="19"/>
      <c r="K24" s="19"/>
      <c r="L24" s="2"/>
    </row>
    <row r="26" ht="12.75">
      <c r="A26" s="31" t="s">
        <v>40</v>
      </c>
    </row>
    <row r="27" ht="12.75">
      <c r="A27" s="27" t="s">
        <v>36</v>
      </c>
    </row>
    <row r="28" ht="12.75">
      <c r="A28" s="12" t="s">
        <v>37</v>
      </c>
    </row>
    <row r="29" ht="12.75">
      <c r="A29" s="38" t="s">
        <v>60</v>
      </c>
    </row>
    <row r="30" ht="12.75">
      <c r="A30" s="39" t="s">
        <v>59</v>
      </c>
    </row>
    <row r="31" ht="12.75">
      <c r="A31" s="10" t="s">
        <v>38</v>
      </c>
    </row>
    <row r="32" ht="12.75">
      <c r="A32" s="23" t="s">
        <v>39</v>
      </c>
    </row>
    <row r="33" ht="12.75">
      <c r="A33" s="24" t="s">
        <v>56</v>
      </c>
    </row>
    <row r="34" ht="12.75">
      <c r="A34" s="24" t="s">
        <v>57</v>
      </c>
    </row>
  </sheetData>
  <mergeCells count="13">
    <mergeCell ref="P4:W4"/>
    <mergeCell ref="P5:P6"/>
    <mergeCell ref="Q5:Q6"/>
    <mergeCell ref="W5:W6"/>
    <mergeCell ref="U5:U6"/>
    <mergeCell ref="R5:R6"/>
    <mergeCell ref="S5:S6"/>
    <mergeCell ref="T5:T6"/>
    <mergeCell ref="V5:V6"/>
    <mergeCell ref="L5:L6"/>
    <mergeCell ref="N5:N6"/>
    <mergeCell ref="O5:O6"/>
    <mergeCell ref="M5:M6"/>
  </mergeCells>
  <printOptions/>
  <pageMargins left="0.75" right="0.75" top="1" bottom="1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http://www.wahlrecht.de/doku/daten/bundesversammlung-2009.xls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13. Bundesversammlung (Hochrechnung der Zusammensetzung)</dc:title>
  <dc:subject/>
  <dc:creator>Wahlrecht.de</dc:creator>
  <cp:keywords>Bundesversammlung, Zusammensetzung, Sitzverteilung, Bundespräsidentenwahl, Wahl des Bundespräsidenten</cp:keywords>
  <dc:description>13. Bundesversammlung (Hochrechnung der Zusammensetzung)</dc:description>
  <cp:lastModifiedBy>Admin</cp:lastModifiedBy>
  <dcterms:created xsi:type="dcterms:W3CDTF">1996-10-17T05:27:31Z</dcterms:created>
  <dcterms:modified xsi:type="dcterms:W3CDTF">2009-04-23T21:04:33Z</dcterms:modified>
  <cp:category>Daten</cp:category>
  <cp:version/>
  <cp:contentType/>
  <cp:contentStatus/>
</cp:coreProperties>
</file>